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UH-FS1\Groups\HR\BENEFITS\Webpage\Benefits Spotlight\Retirement Accounts\"/>
    </mc:Choice>
  </mc:AlternateContent>
  <xr:revisionPtr revIDLastSave="0" documentId="8_{3D1DD146-2DCD-40A2-9DEC-8F9FE66F1A7A}" xr6:coauthVersionLast="47" xr6:coauthVersionMax="47" xr10:uidLastSave="{00000000-0000-0000-0000-000000000000}"/>
  <bookViews>
    <workbookView xWindow="31185" yWindow="30" windowWidth="21600" windowHeight="15060" activeTab="1" xr2:uid="{538D0246-2000-465D-B8BB-5664974929F8}"/>
  </bookViews>
  <sheets>
    <sheet name="Example" sheetId="2" r:id="rId1"/>
    <sheet name="RCUH SRA Maximum Allowable Calc" sheetId="1" r:id="rId2"/>
  </sheets>
  <definedNames>
    <definedName name="_xlnm.Print_Area" localSheetId="1">'RCUH SRA Maximum Allowable Calc'!$A$1:$R$16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7" i="2" l="1"/>
  <c r="C7" i="1"/>
  <c r="C14" i="2"/>
  <c r="C13" i="2" l="1"/>
  <c r="C11" i="2" l="1"/>
  <c r="C15" i="2" s="1"/>
  <c r="C14" i="1" l="1"/>
  <c r="C11" i="1"/>
  <c r="C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Lee</author>
  </authors>
  <commentList>
    <comment ref="C8" authorId="0" shapeId="0" xr:uid="{B21A6AB0-5EA0-4CE8-B557-3A7A97518A92}">
      <text>
        <r>
          <rPr>
            <b/>
            <sz val="9"/>
            <color indexed="81"/>
            <rFont val="Tahoma"/>
            <family val="2"/>
          </rPr>
          <t>RCUH HR Note:</t>
        </r>
        <r>
          <rPr>
            <sz val="9"/>
            <color indexed="81"/>
            <rFont val="Tahoma"/>
            <family val="2"/>
          </rPr>
          <t xml:space="preserve">
If selecting Pay End Date 12/15/2024, then Previously Contributed w/ RCUH will be blank because the 2025 Tax Year begins 12/16/2024.</t>
        </r>
      </text>
    </comment>
    <comment ref="C12" authorId="0" shapeId="0" xr:uid="{2CF775C4-48F8-48A4-8803-5DCF92A9881D}">
      <text>
        <r>
          <rPr>
            <b/>
            <sz val="9"/>
            <color indexed="81"/>
            <rFont val="Tahoma"/>
            <family val="2"/>
          </rPr>
          <t>RCUH HR Note:</t>
        </r>
        <r>
          <rPr>
            <sz val="9"/>
            <color indexed="81"/>
            <rFont val="Tahoma"/>
            <family val="2"/>
          </rPr>
          <t xml:space="preserve">
Pay period ending 12/31/2024 is the first pay period for Tax Year 2025.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Taylor Lee</author>
  </authors>
  <commentList>
    <comment ref="C8" authorId="0" shapeId="0" xr:uid="{29EAA622-B2E7-4EA3-AD0A-CCC5B11E0EBE}">
      <text>
        <r>
          <rPr>
            <b/>
            <sz val="9"/>
            <color indexed="81"/>
            <rFont val="Tahoma"/>
            <family val="2"/>
          </rPr>
          <t>RCUH HR Note:</t>
        </r>
        <r>
          <rPr>
            <sz val="9"/>
            <color indexed="81"/>
            <rFont val="Tahoma"/>
            <family val="2"/>
          </rPr>
          <t xml:space="preserve">
If selecting Pay End Date 12/15/2024, then Previously Contributed w/ RCUH will be blank because the 2025 Tax Year begins 12/16/2024.</t>
        </r>
      </text>
    </comment>
    <comment ref="C12" authorId="0" shapeId="0" xr:uid="{14DD72DD-6849-4494-A516-47BB336DE6C2}">
      <text>
        <r>
          <rPr>
            <b/>
            <sz val="9"/>
            <color indexed="81"/>
            <rFont val="Tahoma"/>
            <family val="2"/>
          </rPr>
          <t>RCUH HR Note:</t>
        </r>
        <r>
          <rPr>
            <sz val="9"/>
            <color indexed="81"/>
            <rFont val="Tahoma"/>
            <family val="2"/>
          </rPr>
          <t xml:space="preserve">
Pay period ending 12/31/2024 is the first pay period for Tax Year 2025.</t>
        </r>
      </text>
    </comment>
  </commentList>
</comments>
</file>

<file path=xl/sharedStrings.xml><?xml version="1.0" encoding="utf-8"?>
<sst xmlns="http://schemas.openxmlformats.org/spreadsheetml/2006/main" count="43" uniqueCount="23">
  <si>
    <t>A</t>
  </si>
  <si>
    <t>Remaining Total</t>
  </si>
  <si>
    <t>B</t>
  </si>
  <si>
    <t>Pay End Date</t>
  </si>
  <si>
    <t>WANT TO LEARN MORE? If you would like to further explore your Pay Statement, please visit our Benefits Spotlight Series: Understanding Your Pay Statement: https://www.rcuh.com/work/benefits/benefits-spotlight-series/</t>
  </si>
  <si>
    <t>Formulas</t>
  </si>
  <si>
    <t>Age Max</t>
  </si>
  <si>
    <t>Effective Date</t>
  </si>
  <si>
    <t>*</t>
  </si>
  <si>
    <t xml:space="preserve"> </t>
  </si>
  <si>
    <t>C</t>
  </si>
  <si>
    <t>RCUH SRA Maximum Allowable Calculator</t>
  </si>
  <si>
    <t>Age of Employee by 12/31/2025</t>
  </si>
  <si>
    <t>Maximum Allowable for 2025 Tax Year</t>
  </si>
  <si>
    <r>
      <t>Max Allowable Contribution per Pay Period</t>
    </r>
    <r>
      <rPr>
        <b/>
        <sz val="8"/>
        <color theme="1"/>
        <rFont val="Calibri"/>
        <family val="2"/>
        <scheme val="minor"/>
      </rPr>
      <t xml:space="preserve"> (Rounded</t>
    </r>
    <r>
      <rPr>
        <b/>
        <sz val="8"/>
        <color rgb="FFC00000"/>
        <rFont val="Calibri"/>
        <family val="2"/>
        <scheme val="minor"/>
      </rPr>
      <t xml:space="preserve"> UP</t>
    </r>
    <r>
      <rPr>
        <b/>
        <sz val="8"/>
        <color theme="1"/>
        <rFont val="Calibri"/>
        <family val="2"/>
        <scheme val="minor"/>
      </rPr>
      <t xml:space="preserve"> to nearest cent)</t>
    </r>
  </si>
  <si>
    <r>
      <t>Max Allowable Contribution per Pay Period</t>
    </r>
    <r>
      <rPr>
        <b/>
        <sz val="8"/>
        <rFont val="Calibri"/>
        <family val="2"/>
        <scheme val="minor"/>
      </rPr>
      <t xml:space="preserve"> (Rounded UP to nearest cent)</t>
    </r>
  </si>
  <si>
    <r>
      <rPr>
        <b/>
        <sz val="14"/>
        <color theme="1"/>
        <rFont val="Calibri"/>
        <family val="2"/>
        <scheme val="minor"/>
      </rPr>
      <t xml:space="preserve">This is for Tax Year 2025 </t>
    </r>
    <r>
      <rPr>
        <b/>
        <sz val="11"/>
        <color theme="1"/>
        <rFont val="Calibri"/>
        <family val="2"/>
        <scheme val="minor"/>
      </rPr>
      <t>(12/16/2024-12/15/2025)</t>
    </r>
  </si>
  <si>
    <r>
      <t xml:space="preserve">Contributed with prior Employer in Tax Year 
</t>
    </r>
    <r>
      <rPr>
        <i/>
        <sz val="11"/>
        <color rgb="FF0070C0"/>
        <rFont val="Calibri"/>
        <family val="2"/>
        <scheme val="minor"/>
      </rPr>
      <t>If not applicable, leave blank.</t>
    </r>
  </si>
  <si>
    <t>Previously Contributed w/ RCUH in Tax Year: 
Refer to YTD (Year to Date) on Pay Statement</t>
  </si>
  <si>
    <t>Curently Contributed w/ RCUH in Tax Year: 
Refer to Current on Pay Statement</t>
  </si>
  <si>
    <t>To estimate your Maximum Allowable Contribution for the Supplemental Retirement Annuity (SRA) 403(b), please access your latest Pay Statement via RCUH Employee Self-Service (https://www.rcuh.com/) &gt; Pay and Taxes &gt; View Pay Statement. Fill out the information requestd in the yellow highlighted cells.</t>
  </si>
  <si>
    <t>Pay Periods left in Tax Year 2025
 (12/16/2024-12/15/2025)</t>
  </si>
  <si>
    <r>
      <t xml:space="preserve">Earliest Requested Effective Date
</t>
    </r>
    <r>
      <rPr>
        <i/>
        <sz val="10"/>
        <color theme="1"/>
        <rFont val="Calibri"/>
        <family val="2"/>
        <scheme val="minor"/>
      </rPr>
      <t xml:space="preserve"> (actual date effective date is subject to RCUH approval and dependent on when RCUH HR receives your updated form)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</si>
</sst>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C7D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0" fillId="2" borderId="1" xfId="0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14" fontId="0" fillId="2" borderId="1" xfId="0" applyNumberFormat="1" applyFill="1" applyBorder="1"/>
    <xf numFmtId="0" fontId="0" fillId="3" borderId="1" xfId="0" applyFill="1" applyBorder="1"/>
    <xf numFmtId="0" fontId="4" fillId="0" borderId="0" xfId="0" applyFont="1"/>
    <xf numFmtId="0" fontId="7" fillId="0" borderId="0" xfId="0" applyFont="1"/>
    <xf numFmtId="14" fontId="7" fillId="0" borderId="0" xfId="0" applyNumberFormat="1" applyFont="1"/>
    <xf numFmtId="0" fontId="8" fillId="0" borderId="0" xfId="0" applyFont="1"/>
    <xf numFmtId="164" fontId="0" fillId="2" borderId="1" xfId="0" applyNumberFormat="1" applyFill="1" applyBorder="1"/>
    <xf numFmtId="0" fontId="9" fillId="0" borderId="0" xfId="0" applyFont="1"/>
    <xf numFmtId="14" fontId="9" fillId="0" borderId="0" xfId="0" applyNumberFormat="1" applyFont="1"/>
    <xf numFmtId="164" fontId="0" fillId="0" borderId="4" xfId="0" applyNumberFormat="1" applyBorder="1"/>
    <xf numFmtId="0" fontId="0" fillId="0" borderId="4" xfId="0" applyBorder="1"/>
    <xf numFmtId="0" fontId="0" fillId="3" borderId="1" xfId="0" applyFill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0" fontId="1" fillId="4" borderId="3" xfId="0" applyFont="1" applyFill="1" applyBorder="1" applyAlignment="1">
      <alignment wrapText="1"/>
    </xf>
    <xf numFmtId="164" fontId="16" fillId="3" borderId="2" xfId="0" applyNumberFormat="1" applyFont="1" applyFill="1" applyBorder="1"/>
    <xf numFmtId="0" fontId="17" fillId="4" borderId="3" xfId="0" applyFont="1" applyFill="1" applyBorder="1" applyAlignment="1">
      <alignment wrapText="1"/>
    </xf>
    <xf numFmtId="164" fontId="19" fillId="3" borderId="2" xfId="0" applyNumberFormat="1" applyFont="1" applyFill="1" applyBorder="1"/>
    <xf numFmtId="14" fontId="0" fillId="0" borderId="1" xfId="0" applyNumberFormat="1" applyBorder="1"/>
    <xf numFmtId="0" fontId="1" fillId="3" borderId="1" xfId="0" applyFont="1" applyFill="1" applyBorder="1" applyAlignment="1">
      <alignment horizontal="right" wrapText="1"/>
    </xf>
    <xf numFmtId="0" fontId="23" fillId="3" borderId="1" xfId="0" applyFont="1" applyFill="1" applyBorder="1" applyAlignment="1">
      <alignment horizontal="right" wrapText="1"/>
    </xf>
    <xf numFmtId="0" fontId="1" fillId="5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C7DA"/>
      <color rgb="FFEAAAC7"/>
      <color rgb="FFE509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76200</xdr:rowOff>
    </xdr:from>
    <xdr:to>
      <xdr:col>0</xdr:col>
      <xdr:colOff>590550</xdr:colOff>
      <xdr:row>5</xdr:row>
      <xdr:rowOff>219075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D0EDDEB5-441E-4BC6-8606-4C691603B74B}"/>
            </a:ext>
          </a:extLst>
        </xdr:cNvPr>
        <xdr:cNvSpPr/>
      </xdr:nvSpPr>
      <xdr:spPr>
        <a:xfrm>
          <a:off x="447675" y="2438400"/>
          <a:ext cx="142875" cy="14287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447675</xdr:colOff>
      <xdr:row>5</xdr:row>
      <xdr:rowOff>76200</xdr:rowOff>
    </xdr:from>
    <xdr:to>
      <xdr:col>0</xdr:col>
      <xdr:colOff>590550</xdr:colOff>
      <xdr:row>5</xdr:row>
      <xdr:rowOff>219075</xdr:rowOff>
    </xdr:to>
    <xdr:sp macro="" textlink="">
      <xdr:nvSpPr>
        <xdr:cNvPr id="3" name="Star: 5 Points 2">
          <a:extLst>
            <a:ext uri="{FF2B5EF4-FFF2-40B4-BE49-F238E27FC236}">
              <a16:creationId xmlns:a16="http://schemas.microsoft.com/office/drawing/2014/main" id="{CFB59D50-0A0B-4A05-A552-1E72976B06A3}"/>
            </a:ext>
          </a:extLst>
        </xdr:cNvPr>
        <xdr:cNvSpPr/>
      </xdr:nvSpPr>
      <xdr:spPr>
        <a:xfrm>
          <a:off x="447675" y="2676525"/>
          <a:ext cx="142875" cy="14287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33839</xdr:colOff>
      <xdr:row>0</xdr:row>
      <xdr:rowOff>19051</xdr:rowOff>
    </xdr:from>
    <xdr:to>
      <xdr:col>20</xdr:col>
      <xdr:colOff>28615</xdr:colOff>
      <xdr:row>17</xdr:row>
      <xdr:rowOff>158751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ACF88B-9E58-FB4B-4BAD-411ABD4EA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1264" y="19051"/>
          <a:ext cx="9281651" cy="665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76200</xdr:rowOff>
    </xdr:from>
    <xdr:to>
      <xdr:col>0</xdr:col>
      <xdr:colOff>590550</xdr:colOff>
      <xdr:row>5</xdr:row>
      <xdr:rowOff>219075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5AD73D18-D7C2-4631-A60F-54A1E5D34FBF}"/>
            </a:ext>
          </a:extLst>
        </xdr:cNvPr>
        <xdr:cNvSpPr/>
      </xdr:nvSpPr>
      <xdr:spPr>
        <a:xfrm>
          <a:off x="447675" y="2438400"/>
          <a:ext cx="142875" cy="14287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47625</xdr:colOff>
      <xdr:row>0</xdr:row>
      <xdr:rowOff>0</xdr:rowOff>
    </xdr:from>
    <xdr:to>
      <xdr:col>20</xdr:col>
      <xdr:colOff>485775</xdr:colOff>
      <xdr:row>17</xdr:row>
      <xdr:rowOff>54191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A542B9A-8C85-E8C0-C00D-65A0AF89B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50" y="0"/>
          <a:ext cx="9578975" cy="6877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C3E1-8585-4427-A457-A1FE87F0C6FD}">
  <dimension ref="A1:F84"/>
  <sheetViews>
    <sheetView workbookViewId="0">
      <selection activeCell="C7" sqref="C7"/>
    </sheetView>
  </sheetViews>
  <sheetFormatPr defaultRowHeight="15" x14ac:dyDescent="0.25"/>
  <cols>
    <col min="2" max="2" width="45.42578125" customWidth="1"/>
    <col min="3" max="3" width="13.140625" customWidth="1"/>
    <col min="4" max="4" width="10.85546875" customWidth="1"/>
    <col min="9" max="9" width="10.7109375" bestFit="1" customWidth="1"/>
  </cols>
  <sheetData>
    <row r="1" spans="1:5" ht="21" x14ac:dyDescent="0.35">
      <c r="B1" s="8" t="s">
        <v>11</v>
      </c>
    </row>
    <row r="2" spans="1:5" ht="24" customHeight="1" x14ac:dyDescent="0.3">
      <c r="B2" s="32" t="s">
        <v>16</v>
      </c>
      <c r="C2" s="32"/>
    </row>
    <row r="3" spans="1:5" ht="74.45" customHeight="1" x14ac:dyDescent="0.25">
      <c r="B3" s="33" t="s">
        <v>20</v>
      </c>
      <c r="C3" s="33"/>
    </row>
    <row r="4" spans="1:5" ht="39.75" customHeight="1" x14ac:dyDescent="0.25">
      <c r="B4" s="34" t="s">
        <v>4</v>
      </c>
      <c r="C4" s="34"/>
    </row>
    <row r="6" spans="1:5" ht="18.75" customHeight="1" x14ac:dyDescent="0.35">
      <c r="A6" s="21"/>
      <c r="B6" s="1" t="s">
        <v>12</v>
      </c>
      <c r="C6" s="2">
        <v>25</v>
      </c>
    </row>
    <row r="7" spans="1:5" ht="17.25" customHeight="1" x14ac:dyDescent="0.35">
      <c r="A7" s="21"/>
      <c r="B7" s="18" t="s">
        <v>13</v>
      </c>
      <c r="C7" s="3">
        <f>IF(C6=50,31000,IF(AND(C6&gt;=60,C6&lt;=63),34750,IF(C6&gt;=64,31000,23500)))</f>
        <v>23500</v>
      </c>
    </row>
    <row r="8" spans="1:5" ht="30" customHeight="1" x14ac:dyDescent="0.35">
      <c r="A8" s="22" t="s">
        <v>0</v>
      </c>
      <c r="B8" s="24" t="s">
        <v>18</v>
      </c>
      <c r="C8" s="12">
        <v>50</v>
      </c>
    </row>
    <row r="9" spans="1:5" ht="33.75" customHeight="1" x14ac:dyDescent="0.35">
      <c r="A9" s="21"/>
      <c r="B9" s="24" t="s">
        <v>17</v>
      </c>
      <c r="C9" s="2"/>
    </row>
    <row r="10" spans="1:5" ht="33.75" customHeight="1" x14ac:dyDescent="0.35">
      <c r="A10" s="22" t="s">
        <v>2</v>
      </c>
      <c r="B10" s="24" t="s">
        <v>19</v>
      </c>
      <c r="C10" s="12">
        <v>50</v>
      </c>
    </row>
    <row r="11" spans="1:5" ht="21.75" customHeight="1" x14ac:dyDescent="0.35">
      <c r="A11" s="21"/>
      <c r="B11" s="4" t="s">
        <v>1</v>
      </c>
      <c r="C11" s="3">
        <f>C7-C8-C9-C10</f>
        <v>23400</v>
      </c>
    </row>
    <row r="12" spans="1:5" ht="21.75" customHeight="1" x14ac:dyDescent="0.35">
      <c r="A12" s="22" t="s">
        <v>10</v>
      </c>
      <c r="B12" s="5" t="s">
        <v>3</v>
      </c>
      <c r="C12" s="6">
        <v>45657</v>
      </c>
    </row>
    <row r="13" spans="1:5" ht="58.5" customHeight="1" x14ac:dyDescent="0.35">
      <c r="A13" s="22"/>
      <c r="B13" s="31" t="s">
        <v>22</v>
      </c>
      <c r="C13" s="29">
        <f>VLOOKUP(C12,B60:D82,3,FALSE)</f>
        <v>45673</v>
      </c>
    </row>
    <row r="14" spans="1:5" ht="35.25" customHeight="1" thickBot="1" x14ac:dyDescent="0.4">
      <c r="A14" s="21"/>
      <c r="B14" s="17" t="s">
        <v>21</v>
      </c>
      <c r="C14" s="7">
        <f>VLOOKUP(C12,B60:C82,2,FALSE)</f>
        <v>22</v>
      </c>
    </row>
    <row r="15" spans="1:5" ht="36" customHeight="1" thickBot="1" x14ac:dyDescent="0.4">
      <c r="A15" s="21"/>
      <c r="B15" s="25" t="s">
        <v>14</v>
      </c>
      <c r="C15" s="26">
        <f>ROUNDUP(C11/C14,2)</f>
        <v>1063.6400000000001</v>
      </c>
      <c r="E15" t="s">
        <v>9</v>
      </c>
    </row>
    <row r="16" spans="1:5" ht="19.5" customHeight="1" x14ac:dyDescent="0.25">
      <c r="B16" s="16"/>
      <c r="C16" s="15"/>
    </row>
    <row r="17" spans="2:2" x14ac:dyDescent="0.25">
      <c r="B17" s="11"/>
    </row>
    <row r="18" spans="2:2" x14ac:dyDescent="0.25">
      <c r="B18" s="11"/>
    </row>
    <row r="57" spans="1:6" x14ac:dyDescent="0.25">
      <c r="A57" t="s">
        <v>8</v>
      </c>
    </row>
    <row r="58" spans="1:6" x14ac:dyDescent="0.25">
      <c r="A58" s="13"/>
      <c r="B58" s="13" t="s">
        <v>5</v>
      </c>
      <c r="C58" s="13"/>
      <c r="D58" s="13"/>
      <c r="E58" s="13"/>
      <c r="F58" s="13"/>
    </row>
    <row r="59" spans="1:6" x14ac:dyDescent="0.25">
      <c r="A59" s="13"/>
      <c r="B59" s="13" t="s">
        <v>6</v>
      </c>
      <c r="C59" s="13">
        <v>49</v>
      </c>
      <c r="D59" s="13" t="s">
        <v>7</v>
      </c>
      <c r="E59" s="13"/>
      <c r="F59" s="13"/>
    </row>
    <row r="60" spans="1:6" x14ac:dyDescent="0.25">
      <c r="A60" s="13"/>
      <c r="B60" s="14">
        <v>45657</v>
      </c>
      <c r="C60" s="13">
        <v>22</v>
      </c>
      <c r="D60" s="14">
        <v>45673</v>
      </c>
      <c r="E60" s="13"/>
      <c r="F60" s="13"/>
    </row>
    <row r="61" spans="1:6" x14ac:dyDescent="0.25">
      <c r="A61" s="13"/>
      <c r="B61" s="14">
        <v>45672</v>
      </c>
      <c r="C61" s="13">
        <v>21</v>
      </c>
      <c r="D61" s="14">
        <v>45689</v>
      </c>
      <c r="E61" s="13"/>
      <c r="F61" s="13"/>
    </row>
    <row r="62" spans="1:6" x14ac:dyDescent="0.25">
      <c r="A62" s="13"/>
      <c r="B62" s="14">
        <v>45688</v>
      </c>
      <c r="C62" s="13">
        <v>20</v>
      </c>
      <c r="D62" s="14">
        <v>45704</v>
      </c>
      <c r="E62" s="13"/>
      <c r="F62" s="13"/>
    </row>
    <row r="63" spans="1:6" x14ac:dyDescent="0.25">
      <c r="A63" s="13"/>
      <c r="B63" s="14">
        <v>45703</v>
      </c>
      <c r="C63" s="13">
        <v>19</v>
      </c>
      <c r="D63" s="14">
        <v>45717</v>
      </c>
      <c r="E63" s="13"/>
      <c r="F63" s="13"/>
    </row>
    <row r="64" spans="1:6" x14ac:dyDescent="0.25">
      <c r="A64" s="13"/>
      <c r="B64" s="14">
        <v>45716</v>
      </c>
      <c r="C64" s="13">
        <v>18</v>
      </c>
      <c r="D64" s="14">
        <v>45732</v>
      </c>
      <c r="E64" s="13"/>
      <c r="F64" s="13"/>
    </row>
    <row r="65" spans="1:6" x14ac:dyDescent="0.25">
      <c r="A65" s="13"/>
      <c r="B65" s="14">
        <v>45731</v>
      </c>
      <c r="C65" s="13">
        <v>17</v>
      </c>
      <c r="D65" s="14">
        <v>45748</v>
      </c>
      <c r="E65" s="13"/>
      <c r="F65" s="13"/>
    </row>
    <row r="66" spans="1:6" x14ac:dyDescent="0.25">
      <c r="A66" s="13"/>
      <c r="B66" s="14">
        <v>45746</v>
      </c>
      <c r="C66" s="13">
        <v>16</v>
      </c>
      <c r="D66" s="14">
        <v>45763</v>
      </c>
      <c r="E66" s="13"/>
      <c r="F66" s="13"/>
    </row>
    <row r="67" spans="1:6" x14ac:dyDescent="0.25">
      <c r="A67" s="13"/>
      <c r="B67" s="14">
        <v>45762</v>
      </c>
      <c r="C67" s="13">
        <v>15</v>
      </c>
      <c r="D67" s="14">
        <v>45778</v>
      </c>
      <c r="E67" s="13"/>
      <c r="F67" s="13"/>
    </row>
    <row r="68" spans="1:6" x14ac:dyDescent="0.25">
      <c r="A68" s="13"/>
      <c r="B68" s="14">
        <v>45777</v>
      </c>
      <c r="C68" s="13">
        <v>14</v>
      </c>
      <c r="D68" s="14">
        <v>45793</v>
      </c>
      <c r="E68" s="13"/>
      <c r="F68" s="13"/>
    </row>
    <row r="69" spans="1:6" x14ac:dyDescent="0.25">
      <c r="A69" s="13"/>
      <c r="B69" s="14">
        <v>45792</v>
      </c>
      <c r="C69" s="13">
        <v>13</v>
      </c>
      <c r="D69" s="14">
        <v>45809</v>
      </c>
      <c r="E69" s="13"/>
      <c r="F69" s="13"/>
    </row>
    <row r="70" spans="1:6" x14ac:dyDescent="0.25">
      <c r="A70" s="13"/>
      <c r="B70" s="14">
        <v>45808</v>
      </c>
      <c r="C70" s="13">
        <v>12</v>
      </c>
      <c r="D70" s="14">
        <v>45824</v>
      </c>
      <c r="E70" s="13"/>
      <c r="F70" s="13"/>
    </row>
    <row r="71" spans="1:6" x14ac:dyDescent="0.25">
      <c r="A71" s="13"/>
      <c r="B71" s="14">
        <v>45823</v>
      </c>
      <c r="C71" s="13">
        <v>11</v>
      </c>
      <c r="D71" s="14">
        <v>45839</v>
      </c>
      <c r="E71" s="13"/>
      <c r="F71" s="13"/>
    </row>
    <row r="72" spans="1:6" x14ac:dyDescent="0.25">
      <c r="A72" s="13"/>
      <c r="B72" s="14">
        <v>45838</v>
      </c>
      <c r="C72" s="13">
        <v>10</v>
      </c>
      <c r="D72" s="14">
        <v>45854</v>
      </c>
      <c r="E72" s="13"/>
      <c r="F72" s="13"/>
    </row>
    <row r="73" spans="1:6" x14ac:dyDescent="0.25">
      <c r="A73" s="13"/>
      <c r="B73" s="14">
        <v>45853</v>
      </c>
      <c r="C73" s="13">
        <v>9</v>
      </c>
      <c r="D73" s="14">
        <v>45870</v>
      </c>
      <c r="E73" s="13"/>
      <c r="F73" s="13"/>
    </row>
    <row r="74" spans="1:6" x14ac:dyDescent="0.25">
      <c r="A74" s="13"/>
      <c r="B74" s="14">
        <v>45869</v>
      </c>
      <c r="C74" s="13">
        <v>8</v>
      </c>
      <c r="D74" s="14">
        <v>45885</v>
      </c>
      <c r="E74" s="13"/>
      <c r="F74" s="13"/>
    </row>
    <row r="75" spans="1:6" x14ac:dyDescent="0.25">
      <c r="A75" s="13"/>
      <c r="B75" s="14">
        <v>45884</v>
      </c>
      <c r="C75" s="13">
        <v>7</v>
      </c>
      <c r="D75" s="14">
        <v>45901</v>
      </c>
      <c r="E75" s="13"/>
      <c r="F75" s="13"/>
    </row>
    <row r="76" spans="1:6" x14ac:dyDescent="0.25">
      <c r="A76" s="13"/>
      <c r="B76" s="14">
        <v>45900</v>
      </c>
      <c r="C76" s="13">
        <v>6</v>
      </c>
      <c r="D76" s="14">
        <v>45916</v>
      </c>
      <c r="E76" s="13"/>
      <c r="F76" s="13"/>
    </row>
    <row r="77" spans="1:6" x14ac:dyDescent="0.25">
      <c r="A77" s="13"/>
      <c r="B77" s="14">
        <v>45915</v>
      </c>
      <c r="C77" s="13">
        <v>5</v>
      </c>
      <c r="D77" s="14">
        <v>45932</v>
      </c>
      <c r="E77" s="13"/>
      <c r="F77" s="13"/>
    </row>
    <row r="78" spans="1:6" x14ac:dyDescent="0.25">
      <c r="A78" s="13"/>
      <c r="B78" s="14">
        <v>45930</v>
      </c>
      <c r="C78" s="13">
        <v>4</v>
      </c>
      <c r="D78" s="14">
        <v>45946</v>
      </c>
      <c r="E78" s="13"/>
      <c r="F78" s="13"/>
    </row>
    <row r="79" spans="1:6" x14ac:dyDescent="0.25">
      <c r="A79" s="13"/>
      <c r="B79" s="14">
        <v>45945</v>
      </c>
      <c r="C79" s="13">
        <v>3</v>
      </c>
      <c r="D79" s="14">
        <v>45962</v>
      </c>
      <c r="E79" s="13"/>
      <c r="F79" s="13"/>
    </row>
    <row r="80" spans="1:6" x14ac:dyDescent="0.25">
      <c r="A80" s="13"/>
      <c r="B80" s="14">
        <v>45961</v>
      </c>
      <c r="C80" s="13">
        <v>2</v>
      </c>
      <c r="D80" s="14">
        <v>45977</v>
      </c>
      <c r="E80" s="13"/>
      <c r="F80" s="13"/>
    </row>
    <row r="81" spans="1:6" x14ac:dyDescent="0.25">
      <c r="A81" s="13"/>
      <c r="B81" s="14">
        <v>45976</v>
      </c>
      <c r="C81" s="13">
        <v>1</v>
      </c>
      <c r="D81" s="14">
        <v>45992</v>
      </c>
      <c r="E81" s="13"/>
      <c r="F81" s="13"/>
    </row>
    <row r="82" spans="1:6" x14ac:dyDescent="0.25">
      <c r="A82" s="13"/>
      <c r="B82" s="14">
        <v>45991</v>
      </c>
      <c r="C82" s="13">
        <v>0</v>
      </c>
      <c r="D82" s="14">
        <v>46007</v>
      </c>
      <c r="E82" s="13"/>
      <c r="F82" s="13"/>
    </row>
    <row r="83" spans="1:6" x14ac:dyDescent="0.25">
      <c r="A83" s="13"/>
      <c r="B83" s="13"/>
      <c r="C83" s="13"/>
      <c r="D83" s="13"/>
      <c r="E83" s="13"/>
      <c r="F83" s="13"/>
    </row>
    <row r="84" spans="1:6" x14ac:dyDescent="0.25">
      <c r="A84" s="13"/>
      <c r="B84" s="13"/>
      <c r="C84" s="13"/>
      <c r="D84" s="13"/>
      <c r="E84" s="13"/>
      <c r="F84" s="13"/>
    </row>
  </sheetData>
  <mergeCells count="3">
    <mergeCell ref="B2:C2"/>
    <mergeCell ref="B3:C3"/>
    <mergeCell ref="B4:C4"/>
  </mergeCells>
  <dataValidations count="1">
    <dataValidation type="list" allowBlank="1" showInputMessage="1" showErrorMessage="1" sqref="C12" xr:uid="{78486157-62BE-43A5-8FFD-EEB04407A466}">
      <formula1>$B$60:$B$82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77CD-E8E3-4BD9-8169-B52F91ECD0AA}">
  <sheetPr>
    <pageSetUpPr fitToPage="1"/>
  </sheetPr>
  <dimension ref="A1:D84"/>
  <sheetViews>
    <sheetView tabSelected="1" topLeftCell="A3" workbookViewId="0">
      <selection activeCell="C6" sqref="C6"/>
    </sheetView>
  </sheetViews>
  <sheetFormatPr defaultRowHeight="23.25" x14ac:dyDescent="0.35"/>
  <cols>
    <col min="1" max="1" width="9.140625" style="21"/>
    <col min="2" max="2" width="45.42578125" customWidth="1"/>
    <col min="3" max="3" width="11.7109375" customWidth="1"/>
    <col min="4" max="4" width="10.7109375" bestFit="1" customWidth="1"/>
  </cols>
  <sheetData>
    <row r="1" spans="1:3" x14ac:dyDescent="0.35">
      <c r="B1" s="8" t="s">
        <v>11</v>
      </c>
    </row>
    <row r="2" spans="1:3" x14ac:dyDescent="0.35">
      <c r="B2" s="32" t="s">
        <v>16</v>
      </c>
      <c r="C2" s="32"/>
    </row>
    <row r="3" spans="1:3" ht="80.45" customHeight="1" x14ac:dyDescent="0.35">
      <c r="B3" s="33" t="s">
        <v>20</v>
      </c>
      <c r="C3" s="33"/>
    </row>
    <row r="4" spans="1:3" ht="39.75" customHeight="1" x14ac:dyDescent="0.35">
      <c r="B4" s="34" t="s">
        <v>4</v>
      </c>
      <c r="C4" s="34"/>
    </row>
    <row r="6" spans="1:3" ht="18.75" customHeight="1" x14ac:dyDescent="0.35">
      <c r="B6" s="1" t="s">
        <v>12</v>
      </c>
      <c r="C6" s="2"/>
    </row>
    <row r="7" spans="1:3" ht="17.25" customHeight="1" x14ac:dyDescent="0.35">
      <c r="B7" s="18" t="s">
        <v>13</v>
      </c>
      <c r="C7" s="3">
        <f>IF(C6=50,31000,IF(AND(C6&gt;=60,C6&lt;=63),34750,IF(C6&gt;=64,31000,23500)))</f>
        <v>23500</v>
      </c>
    </row>
    <row r="8" spans="1:3" ht="30" customHeight="1" x14ac:dyDescent="0.35">
      <c r="A8" s="22" t="s">
        <v>0</v>
      </c>
      <c r="B8" s="24" t="s">
        <v>18</v>
      </c>
      <c r="C8" s="12">
        <v>0</v>
      </c>
    </row>
    <row r="9" spans="1:3" ht="33.75" customHeight="1" x14ac:dyDescent="0.35">
      <c r="B9" s="24" t="s">
        <v>17</v>
      </c>
      <c r="C9" s="2"/>
    </row>
    <row r="10" spans="1:3" ht="33.75" customHeight="1" x14ac:dyDescent="0.35">
      <c r="A10" s="22" t="s">
        <v>2</v>
      </c>
      <c r="B10" s="24" t="s">
        <v>19</v>
      </c>
      <c r="C10" s="12">
        <v>0</v>
      </c>
    </row>
    <row r="11" spans="1:3" ht="21.75" customHeight="1" x14ac:dyDescent="0.35">
      <c r="B11" s="4" t="s">
        <v>1</v>
      </c>
      <c r="C11" s="3">
        <f>C7-C8-C9-C10</f>
        <v>23500</v>
      </c>
    </row>
    <row r="12" spans="1:3" ht="21.75" customHeight="1" x14ac:dyDescent="0.35">
      <c r="A12" s="22" t="s">
        <v>10</v>
      </c>
      <c r="B12" s="5" t="s">
        <v>3</v>
      </c>
      <c r="C12" s="6">
        <v>45657</v>
      </c>
    </row>
    <row r="13" spans="1:3" ht="60" customHeight="1" x14ac:dyDescent="0.35">
      <c r="A13" s="22"/>
      <c r="B13" s="30" t="s">
        <v>22</v>
      </c>
      <c r="C13" s="29">
        <f>VLOOKUP(C12,B59:D82,3,FALSE)</f>
        <v>45673</v>
      </c>
    </row>
    <row r="14" spans="1:3" ht="33.75" customHeight="1" thickBot="1" x14ac:dyDescent="0.4">
      <c r="B14" s="17" t="s">
        <v>21</v>
      </c>
      <c r="C14" s="7">
        <f>VLOOKUP(C12,B61:C84,2,FALSE)</f>
        <v>22</v>
      </c>
    </row>
    <row r="15" spans="1:3" ht="34.5" customHeight="1" thickBot="1" x14ac:dyDescent="0.4">
      <c r="B15" s="27" t="s">
        <v>15</v>
      </c>
      <c r="C15" s="28">
        <f>ROUNDUP(C11/C14,2)</f>
        <v>1068.19</v>
      </c>
    </row>
    <row r="16" spans="1:3" ht="18.75" customHeight="1" x14ac:dyDescent="0.35">
      <c r="B16" s="16"/>
      <c r="C16" s="15"/>
    </row>
    <row r="17" spans="2:2" x14ac:dyDescent="0.35">
      <c r="B17" s="11"/>
    </row>
    <row r="18" spans="2:2" x14ac:dyDescent="0.35">
      <c r="B18" s="11"/>
    </row>
    <row r="57" spans="1:4" s="19" customFormat="1" x14ac:dyDescent="0.35">
      <c r="A57" s="23" t="s">
        <v>8</v>
      </c>
    </row>
    <row r="58" spans="1:4" s="19" customFormat="1" x14ac:dyDescent="0.35">
      <c r="A58" s="23"/>
      <c r="B58" s="19" t="s">
        <v>5</v>
      </c>
    </row>
    <row r="59" spans="1:4" s="19" customFormat="1" x14ac:dyDescent="0.35">
      <c r="A59" s="23"/>
      <c r="B59" s="19" t="s">
        <v>6</v>
      </c>
      <c r="C59" s="19">
        <v>49</v>
      </c>
      <c r="D59" s="19" t="s">
        <v>7</v>
      </c>
    </row>
    <row r="60" spans="1:4" s="19" customFormat="1" x14ac:dyDescent="0.35">
      <c r="A60" s="23"/>
      <c r="B60" s="20">
        <v>45641</v>
      </c>
      <c r="C60" s="19">
        <v>23</v>
      </c>
      <c r="D60" s="20">
        <v>45658</v>
      </c>
    </row>
    <row r="61" spans="1:4" s="19" customFormat="1" x14ac:dyDescent="0.35">
      <c r="A61" s="23"/>
      <c r="B61" s="20">
        <v>45657</v>
      </c>
      <c r="C61" s="19">
        <v>22</v>
      </c>
      <c r="D61" s="20">
        <v>45673</v>
      </c>
    </row>
    <row r="62" spans="1:4" s="19" customFormat="1" x14ac:dyDescent="0.35">
      <c r="A62" s="23"/>
      <c r="B62" s="20">
        <v>45672</v>
      </c>
      <c r="C62" s="19">
        <v>21</v>
      </c>
      <c r="D62" s="20">
        <v>45689</v>
      </c>
    </row>
    <row r="63" spans="1:4" s="19" customFormat="1" x14ac:dyDescent="0.35">
      <c r="A63" s="23"/>
      <c r="B63" s="20">
        <v>45688</v>
      </c>
      <c r="C63" s="19">
        <v>20</v>
      </c>
      <c r="D63" s="20">
        <v>45704</v>
      </c>
    </row>
    <row r="64" spans="1:4" s="19" customFormat="1" x14ac:dyDescent="0.35">
      <c r="A64" s="23"/>
      <c r="B64" s="20">
        <v>45703</v>
      </c>
      <c r="C64" s="19">
        <v>19</v>
      </c>
      <c r="D64" s="20">
        <v>45717</v>
      </c>
    </row>
    <row r="65" spans="1:4" s="19" customFormat="1" x14ac:dyDescent="0.35">
      <c r="A65" s="23"/>
      <c r="B65" s="20">
        <v>45716</v>
      </c>
      <c r="C65" s="19">
        <v>18</v>
      </c>
      <c r="D65" s="20">
        <v>45732</v>
      </c>
    </row>
    <row r="66" spans="1:4" s="19" customFormat="1" x14ac:dyDescent="0.35">
      <c r="A66" s="23"/>
      <c r="B66" s="20">
        <v>45731</v>
      </c>
      <c r="C66" s="19">
        <v>17</v>
      </c>
      <c r="D66" s="20">
        <v>45748</v>
      </c>
    </row>
    <row r="67" spans="1:4" s="19" customFormat="1" x14ac:dyDescent="0.35">
      <c r="A67" s="23"/>
      <c r="B67" s="20">
        <v>45747</v>
      </c>
      <c r="C67" s="19">
        <v>16</v>
      </c>
      <c r="D67" s="20">
        <v>45763</v>
      </c>
    </row>
    <row r="68" spans="1:4" s="19" customFormat="1" x14ac:dyDescent="0.35">
      <c r="A68" s="23"/>
      <c r="B68" s="20">
        <v>45762</v>
      </c>
      <c r="C68" s="19">
        <v>15</v>
      </c>
      <c r="D68" s="20">
        <v>45778</v>
      </c>
    </row>
    <row r="69" spans="1:4" s="19" customFormat="1" x14ac:dyDescent="0.35">
      <c r="A69" s="23"/>
      <c r="B69" s="20">
        <v>45777</v>
      </c>
      <c r="C69" s="19">
        <v>14</v>
      </c>
      <c r="D69" s="20">
        <v>45793</v>
      </c>
    </row>
    <row r="70" spans="1:4" s="19" customFormat="1" x14ac:dyDescent="0.35">
      <c r="A70" s="23"/>
      <c r="B70" s="20">
        <v>45792</v>
      </c>
      <c r="C70" s="19">
        <v>13</v>
      </c>
      <c r="D70" s="20">
        <v>45809</v>
      </c>
    </row>
    <row r="71" spans="1:4" s="19" customFormat="1" x14ac:dyDescent="0.35">
      <c r="A71" s="23"/>
      <c r="B71" s="20">
        <v>45808</v>
      </c>
      <c r="C71" s="19">
        <v>12</v>
      </c>
      <c r="D71" s="20">
        <v>45824</v>
      </c>
    </row>
    <row r="72" spans="1:4" s="19" customFormat="1" x14ac:dyDescent="0.35">
      <c r="A72" s="23"/>
      <c r="B72" s="20">
        <v>45823</v>
      </c>
      <c r="C72" s="19">
        <v>11</v>
      </c>
      <c r="D72" s="20">
        <v>45839</v>
      </c>
    </row>
    <row r="73" spans="1:4" s="19" customFormat="1" x14ac:dyDescent="0.35">
      <c r="A73" s="23"/>
      <c r="B73" s="20">
        <v>45838</v>
      </c>
      <c r="C73" s="19">
        <v>10</v>
      </c>
      <c r="D73" s="20">
        <v>45854</v>
      </c>
    </row>
    <row r="74" spans="1:4" s="19" customFormat="1" x14ac:dyDescent="0.35">
      <c r="A74" s="23"/>
      <c r="B74" s="20">
        <v>45853</v>
      </c>
      <c r="C74" s="19">
        <v>9</v>
      </c>
      <c r="D74" s="20">
        <v>45870</v>
      </c>
    </row>
    <row r="75" spans="1:4" s="19" customFormat="1" x14ac:dyDescent="0.35">
      <c r="A75" s="23"/>
      <c r="B75" s="20">
        <v>45869</v>
      </c>
      <c r="C75" s="19">
        <v>8</v>
      </c>
      <c r="D75" s="20">
        <v>45885</v>
      </c>
    </row>
    <row r="76" spans="1:4" s="19" customFormat="1" x14ac:dyDescent="0.35">
      <c r="A76" s="23"/>
      <c r="B76" s="20">
        <v>45884</v>
      </c>
      <c r="C76" s="19">
        <v>7</v>
      </c>
      <c r="D76" s="20">
        <v>45901</v>
      </c>
    </row>
    <row r="77" spans="1:4" s="19" customFormat="1" x14ac:dyDescent="0.35">
      <c r="A77" s="23"/>
      <c r="B77" s="20">
        <v>45900</v>
      </c>
      <c r="C77" s="19">
        <v>6</v>
      </c>
      <c r="D77" s="20">
        <v>45916</v>
      </c>
    </row>
    <row r="78" spans="1:4" s="19" customFormat="1" x14ac:dyDescent="0.35">
      <c r="A78" s="23"/>
      <c r="B78" s="20">
        <v>45915</v>
      </c>
      <c r="C78" s="19">
        <v>5</v>
      </c>
      <c r="D78" s="20">
        <v>45932</v>
      </c>
    </row>
    <row r="79" spans="1:4" s="19" customFormat="1" x14ac:dyDescent="0.35">
      <c r="A79" s="23"/>
      <c r="B79" s="20">
        <v>45930</v>
      </c>
      <c r="C79" s="19">
        <v>4</v>
      </c>
      <c r="D79" s="20">
        <v>45946</v>
      </c>
    </row>
    <row r="80" spans="1:4" s="19" customFormat="1" x14ac:dyDescent="0.35">
      <c r="A80" s="23"/>
      <c r="B80" s="20">
        <v>45945</v>
      </c>
      <c r="C80" s="19">
        <v>3</v>
      </c>
      <c r="D80" s="20">
        <v>45962</v>
      </c>
    </row>
    <row r="81" spans="1:4" s="19" customFormat="1" x14ac:dyDescent="0.35">
      <c r="A81" s="23"/>
      <c r="B81" s="20">
        <v>45961</v>
      </c>
      <c r="C81" s="19">
        <v>2</v>
      </c>
      <c r="D81" s="20">
        <v>45977</v>
      </c>
    </row>
    <row r="82" spans="1:4" s="19" customFormat="1" x14ac:dyDescent="0.35">
      <c r="A82" s="23"/>
      <c r="B82" s="20">
        <v>45976</v>
      </c>
      <c r="C82" s="19">
        <v>1</v>
      </c>
      <c r="D82" s="20">
        <v>45992</v>
      </c>
    </row>
    <row r="83" spans="1:4" s="19" customFormat="1" x14ac:dyDescent="0.35">
      <c r="A83" s="23"/>
      <c r="B83" s="20">
        <v>45991</v>
      </c>
      <c r="C83" s="19">
        <v>0</v>
      </c>
      <c r="D83" s="20">
        <v>46007</v>
      </c>
    </row>
    <row r="84" spans="1:4" x14ac:dyDescent="0.35">
      <c r="B84" s="10"/>
      <c r="C84" s="9"/>
    </row>
  </sheetData>
  <mergeCells count="3">
    <mergeCell ref="B2:C2"/>
    <mergeCell ref="B3:C3"/>
    <mergeCell ref="B4:C4"/>
  </mergeCells>
  <dataValidations count="1">
    <dataValidation type="list" allowBlank="1" showInputMessage="1" showErrorMessage="1" sqref="C12" xr:uid="{4FC7073B-9CE4-4C77-AB98-2735AFC794CF}">
      <formula1>$B$61:$B$84</formula1>
    </dataValidation>
  </dataValidations>
  <pageMargins left="0.25" right="0.25" top="0.75" bottom="0.75" header="0.3" footer="0.3"/>
  <pageSetup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</vt:lpstr>
      <vt:lpstr>RCUH SRA Maximum Allowable Calc</vt:lpstr>
      <vt:lpstr>'RCUH SRA Maximum Allowable Calc'!Print_Area</vt:lpstr>
    </vt:vector>
  </TitlesOfParts>
  <Company>University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Lee</dc:creator>
  <cp:lastModifiedBy>Michelle Maeda</cp:lastModifiedBy>
  <cp:lastPrinted>2024-11-20T20:22:20Z</cp:lastPrinted>
  <dcterms:created xsi:type="dcterms:W3CDTF">2023-11-07T23:03:59Z</dcterms:created>
  <dcterms:modified xsi:type="dcterms:W3CDTF">2025-01-07T17:09:58Z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2024-11-12T18:47:10Z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00c77abb-e260-4954-ad5f-ebd518fb9f42</vt:lpwstr>
  </property>
  <property fmtid="{D5CDD505-2E9C-101B-9397-08002B2CF9AE}" pid="7" name="MSIP_Label_defa4170-0d19-0005-0004-bc88714345d2_ActionId">
    <vt:lpwstr>753b31e1-4a51-463b-8b64-96318e09248d</vt:lpwstr>
  </property>
  <property fmtid="{D5CDD505-2E9C-101B-9397-08002B2CF9AE}" pid="8" name="MSIP_Label_defa4170-0d19-0005-0004-bc88714345d2_ContentBits">
    <vt:lpwstr>0</vt:lpwstr>
  </property>
</Properties>
</file>